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" yWindow="65380" windowWidth="9048" windowHeight="7992" activeTab="1"/>
  </bookViews>
  <sheets>
    <sheet name="DETAY AÇIKLAMA" sheetId="1" r:id="rId1"/>
    <sheet name="ÖZET TOPLAMLAR" sheetId="2" r:id="rId2"/>
  </sheets>
  <definedNames>
    <definedName name="_xlnm.Print_Area" localSheetId="0">'DETAY AÇIKLAMA'!$A$1:$AC$30</definedName>
    <definedName name="_xlnm.Print_Area" localSheetId="1">'ÖZET TOPLAMLAR'!$A$2:$C$33</definedName>
  </definedNames>
  <calcPr fullCalcOnLoad="1"/>
</workbook>
</file>

<file path=xl/sharedStrings.xml><?xml version="1.0" encoding="utf-8"?>
<sst xmlns="http://schemas.openxmlformats.org/spreadsheetml/2006/main" count="163" uniqueCount="77">
  <si>
    <t>TWIN FLAT</t>
  </si>
  <si>
    <t>TWIN FITTED</t>
  </si>
  <si>
    <t>FULL FLAT</t>
  </si>
  <si>
    <t>FULL FITTED</t>
  </si>
  <si>
    <t>QUEEN FLAT</t>
  </si>
  <si>
    <t>QUEEN FITTED</t>
  </si>
  <si>
    <t>KING FLAT</t>
  </si>
  <si>
    <t>KING FITTED</t>
  </si>
  <si>
    <t>SPES 1</t>
  </si>
  <si>
    <t>SPES 2</t>
  </si>
  <si>
    <t>TWIN</t>
  </si>
  <si>
    <t>13. Truck</t>
  </si>
  <si>
    <t>TWIN DUVET SET</t>
  </si>
  <si>
    <t xml:space="preserve">FULL DUVET SET </t>
  </si>
  <si>
    <t>TOTAL QUANTITY</t>
  </si>
  <si>
    <t>PRODUCT TYPE</t>
  </si>
  <si>
    <t>STD PILLOWCASE</t>
  </si>
  <si>
    <t>TOTAL  NET WEIGHT</t>
  </si>
  <si>
    <t>12.Truck</t>
  </si>
  <si>
    <t>33. Truck</t>
  </si>
  <si>
    <t>KING PILLOWCASE</t>
  </si>
  <si>
    <t>42.Truck</t>
  </si>
  <si>
    <t>43. Truck</t>
  </si>
  <si>
    <t>44.Truck</t>
  </si>
  <si>
    <t>45.Truck</t>
  </si>
  <si>
    <t>TOTAL BRUT WEIGHT</t>
  </si>
  <si>
    <t>KING DUVET SET</t>
  </si>
  <si>
    <t>QUEEN DUVET SET</t>
  </si>
  <si>
    <t>PILLOWCASE</t>
  </si>
  <si>
    <t>FLAT</t>
  </si>
  <si>
    <t>DUVET SET</t>
  </si>
  <si>
    <t>TOTAL QUANTITY OF PRODUCT</t>
  </si>
  <si>
    <t>İKEA 12- 3.Truck</t>
  </si>
  <si>
    <t>İKEA 13- 4.Truck</t>
  </si>
  <si>
    <t>İKEA 14- 5.Truck</t>
  </si>
  <si>
    <t>İKEA 15- 6.Truck</t>
  </si>
  <si>
    <t>İKEA 16- 7.Truck</t>
  </si>
  <si>
    <t>İKEA 17- 8.Truck</t>
  </si>
  <si>
    <t>İKEA 18- 10.Truck</t>
  </si>
  <si>
    <t>İKEA 19- 11.Truck</t>
  </si>
  <si>
    <t>İKEA 20- 12.Truck</t>
  </si>
  <si>
    <t>İKEA 21- 13.Truck</t>
  </si>
  <si>
    <t>İKEA 22- 14.Truck</t>
  </si>
  <si>
    <t>İKEA 23-15.Truck</t>
  </si>
  <si>
    <t>İKEA 24-16.Truck</t>
  </si>
  <si>
    <t>BÜYÜK BOY 2 YASTIK KILIFI</t>
  </si>
  <si>
    <t xml:space="preserve"> </t>
  </si>
  <si>
    <t>YASTIK KILIFI</t>
  </si>
  <si>
    <t>TÜRKÇE ÜRÜN KARŞILIKLARI</t>
  </si>
  <si>
    <t>17.Truck</t>
  </si>
  <si>
    <t>İKEA 11</t>
  </si>
  <si>
    <t>2 KİŞİLİK ÇARŞAF</t>
  </si>
  <si>
    <t>ÇARŞAF TAKIMI ( 2 YASTIKLI)</t>
  </si>
  <si>
    <t>NEVRESİM TAKIMI ( FULL)</t>
  </si>
  <si>
    <t>STANDART 2 ADET YASTIK KILIFI</t>
  </si>
  <si>
    <t>844.970 ADET</t>
  </si>
  <si>
    <t>294.794 KG</t>
  </si>
  <si>
    <t>430.179 KG</t>
  </si>
  <si>
    <t>PAKETLİ BRUT AĞIRLIK</t>
  </si>
  <si>
    <t>NET AĞIRLIK</t>
  </si>
  <si>
    <t>TOPLAM ADET MİKTARI</t>
  </si>
  <si>
    <t>NEVRESİM TAKIM ( 2 YASTIKLI)</t>
  </si>
  <si>
    <t>25 KONTENYER GENEL TOPLAMLAR</t>
  </si>
  <si>
    <t>TOPLAM ADET DEĞERLERİ</t>
  </si>
  <si>
    <t>İNGİLİZCE ÜRÜN KARŞILIKLARI</t>
  </si>
  <si>
    <t>190.546 ADET - 192.294 KG</t>
  </si>
  <si>
    <t>654.424 ADET - 102.500 KG</t>
  </si>
  <si>
    <t>246.697 ADET - 47.345 KG</t>
  </si>
  <si>
    <t>374.812 ADET - 47.800 KG</t>
  </si>
  <si>
    <t>32.915 ADET - 7.355 KG</t>
  </si>
  <si>
    <r>
      <t xml:space="preserve">SADECE NEVRESİM </t>
    </r>
    <r>
      <rPr>
        <b/>
        <u val="single"/>
        <sz val="12"/>
        <color indexed="8"/>
        <rFont val="Calibri"/>
        <family val="2"/>
      </rPr>
      <t>ADET + KG</t>
    </r>
    <r>
      <rPr>
        <b/>
        <sz val="12"/>
        <color indexed="8"/>
        <rFont val="Calibri"/>
        <family val="2"/>
      </rPr>
      <t xml:space="preserve"> TOPLAMI</t>
    </r>
  </si>
  <si>
    <r>
      <t xml:space="preserve">SADECE YASTIK KILIFLARI </t>
    </r>
    <r>
      <rPr>
        <b/>
        <u val="single"/>
        <sz val="12"/>
        <color indexed="8"/>
        <rFont val="Calibri"/>
        <family val="2"/>
      </rPr>
      <t>ADET + KG</t>
    </r>
    <r>
      <rPr>
        <b/>
        <sz val="12"/>
        <color indexed="8"/>
        <rFont val="Calibri"/>
        <family val="2"/>
      </rPr>
      <t xml:space="preserve"> TOPLAMI</t>
    </r>
  </si>
  <si>
    <t>25 KONTENYER SPOT ÜSTÜSTE EV TEKSTİL ÜRÜNÜ</t>
  </si>
  <si>
    <t>TOPLAM ADET</t>
  </si>
  <si>
    <t>TOPLAM NET AĞIRLIK</t>
  </si>
  <si>
    <t>TOPLAM BRUT AĞIRLIK (PAKETLİ)</t>
  </si>
  <si>
    <t>TEK KİŞİLİK ÇARŞAF</t>
  </si>
</sst>
</file>

<file path=xl/styles.xml><?xml version="1.0" encoding="utf-8"?>
<styleSheet xmlns="http://schemas.openxmlformats.org/spreadsheetml/2006/main">
  <numFmts count="2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;[Red]#,##0.00"/>
    <numFmt numFmtId="173" formatCode="0.00;[Red]0.00"/>
    <numFmt numFmtId="174" formatCode="_-* #,##0.000\ _T_L_-;\-* #,##0.000\ _T_L_-;_-* &quot;-&quot;??\ _T_L_-;_-@_-"/>
    <numFmt numFmtId="175" formatCode="_-* #,##0.0\ _T_L_-;\-* #,##0.0\ _T_L_-;_-* &quot;-&quot;??\ _T_L_-;_-@_-"/>
    <numFmt numFmtId="176" formatCode="_-* #,##0\ _T_L_-;\-* #,##0\ _T_L_-;_-* &quot;-&quot;??\ _T_L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4"/>
      <color indexed="9"/>
      <name val="Calibri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>
        <color theme="0"/>
      </top>
      <bottom>
        <color indexed="63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/>
      <top style="medium"/>
      <bottom style="thin">
        <color theme="0"/>
      </bottom>
    </border>
    <border>
      <left style="thin"/>
      <right style="thin"/>
      <top style="medium"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19" fillId="33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 vertical="center"/>
    </xf>
    <xf numFmtId="176" fontId="19" fillId="33" borderId="10" xfId="53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14" borderId="12" xfId="0" applyFont="1" applyFill="1" applyBorder="1" applyAlignment="1">
      <alignment vertical="center" wrapText="1"/>
    </xf>
    <xf numFmtId="0" fontId="40" fillId="33" borderId="12" xfId="0" applyFont="1" applyFill="1" applyBorder="1" applyAlignment="1">
      <alignment horizontal="center" vertical="center"/>
    </xf>
    <xf numFmtId="0" fontId="0" fillId="14" borderId="12" xfId="0" applyFont="1" applyFill="1" applyBorder="1" applyAlignment="1">
      <alignment horizontal="center" vertical="center" wrapText="1"/>
    </xf>
    <xf numFmtId="0" fontId="0" fillId="14" borderId="12" xfId="0" applyFont="1" applyFill="1" applyBorder="1" applyAlignment="1">
      <alignment horizontal="center" vertical="center"/>
    </xf>
    <xf numFmtId="0" fontId="19" fillId="14" borderId="12" xfId="0" applyFont="1" applyFill="1" applyBorder="1" applyAlignment="1">
      <alignment horizontal="center" vertical="center"/>
    </xf>
    <xf numFmtId="0" fontId="19" fillId="35" borderId="12" xfId="0" applyFont="1" applyFill="1" applyBorder="1" applyAlignment="1">
      <alignment horizontal="center" vertical="center" wrapText="1"/>
    </xf>
    <xf numFmtId="0" fontId="21" fillId="14" borderId="12" xfId="0" applyFont="1" applyFill="1" applyBorder="1" applyAlignment="1">
      <alignment horizontal="center" vertical="center"/>
    </xf>
    <xf numFmtId="0" fontId="21" fillId="14" borderId="12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vertical="center"/>
    </xf>
    <xf numFmtId="0" fontId="19" fillId="36" borderId="10" xfId="0" applyFont="1" applyFill="1" applyBorder="1" applyAlignment="1">
      <alignment vertical="center"/>
    </xf>
    <xf numFmtId="0" fontId="0" fillId="36" borderId="10" xfId="0" applyFill="1" applyBorder="1" applyAlignment="1">
      <alignment/>
    </xf>
    <xf numFmtId="176" fontId="0" fillId="36" borderId="10" xfId="53" applyNumberFormat="1" applyFont="1" applyFill="1" applyBorder="1" applyAlignment="1">
      <alignment wrapText="1"/>
    </xf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 applyAlignment="1">
      <alignment vertical="center"/>
    </xf>
    <xf numFmtId="176" fontId="0" fillId="36" borderId="10" xfId="53" applyNumberFormat="1" applyFont="1" applyFill="1" applyBorder="1" applyAlignment="1">
      <alignment/>
    </xf>
    <xf numFmtId="0" fontId="0" fillId="36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6" fontId="0" fillId="37" borderId="10" xfId="53" applyNumberFormat="1" applyFont="1" applyFill="1" applyBorder="1" applyAlignment="1">
      <alignment horizontal="center" vertical="center"/>
    </xf>
    <xf numFmtId="176" fontId="19" fillId="37" borderId="10" xfId="53" applyNumberFormat="1" applyFont="1" applyFill="1" applyBorder="1" applyAlignment="1">
      <alignment horizontal="center" vertical="center"/>
    </xf>
    <xf numFmtId="0" fontId="0" fillId="38" borderId="10" xfId="0" applyFill="1" applyBorder="1" applyAlignment="1">
      <alignment horizontal="left" vertical="center"/>
    </xf>
    <xf numFmtId="0" fontId="19" fillId="37" borderId="13" xfId="0" applyFont="1" applyFill="1" applyBorder="1" applyAlignment="1">
      <alignment horizontal="right" vertical="center"/>
    </xf>
    <xf numFmtId="0" fontId="0" fillId="37" borderId="13" xfId="0" applyFill="1" applyBorder="1" applyAlignment="1">
      <alignment horizontal="right" vertical="center"/>
    </xf>
    <xf numFmtId="0" fontId="0" fillId="38" borderId="13" xfId="0" applyFill="1" applyBorder="1" applyAlignment="1">
      <alignment horizontal="right" vertical="center"/>
    </xf>
    <xf numFmtId="0" fontId="0" fillId="38" borderId="13" xfId="0" applyFont="1" applyFill="1" applyBorder="1" applyAlignment="1">
      <alignment horizontal="right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 wrapText="1"/>
    </xf>
    <xf numFmtId="0" fontId="19" fillId="37" borderId="16" xfId="0" applyFont="1" applyFill="1" applyBorder="1" applyAlignment="1">
      <alignment horizontal="right" vertical="center"/>
    </xf>
    <xf numFmtId="0" fontId="0" fillId="37" borderId="17" xfId="0" applyFill="1" applyBorder="1" applyAlignment="1">
      <alignment horizontal="left" vertical="center"/>
    </xf>
    <xf numFmtId="176" fontId="19" fillId="37" borderId="17" xfId="53" applyNumberFormat="1" applyFont="1" applyFill="1" applyBorder="1" applyAlignment="1">
      <alignment horizontal="center" vertical="center"/>
    </xf>
    <xf numFmtId="176" fontId="42" fillId="39" borderId="18" xfId="53" applyNumberFormat="1" applyFont="1" applyFill="1" applyBorder="1" applyAlignment="1">
      <alignment horizontal="left" vertical="center"/>
    </xf>
    <xf numFmtId="0" fontId="0" fillId="38" borderId="16" xfId="0" applyFont="1" applyFill="1" applyBorder="1" applyAlignment="1">
      <alignment horizontal="right" vertical="center" wrapText="1"/>
    </xf>
    <xf numFmtId="0" fontId="0" fillId="38" borderId="17" xfId="0" applyFill="1" applyBorder="1" applyAlignment="1">
      <alignment horizontal="left" vertical="center"/>
    </xf>
    <xf numFmtId="176" fontId="42" fillId="40" borderId="18" xfId="53" applyNumberFormat="1" applyFont="1" applyFill="1" applyBorder="1" applyAlignment="1">
      <alignment horizontal="left" vertical="center"/>
    </xf>
    <xf numFmtId="176" fontId="43" fillId="41" borderId="19" xfId="53" applyNumberFormat="1" applyFont="1" applyFill="1" applyBorder="1" applyAlignment="1">
      <alignment horizontal="center" vertical="center"/>
    </xf>
    <xf numFmtId="176" fontId="43" fillId="41" borderId="20" xfId="53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176" fontId="0" fillId="33" borderId="10" xfId="53" applyNumberFormat="1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41" borderId="21" xfId="0" applyFill="1" applyBorder="1" applyAlignment="1">
      <alignment/>
    </xf>
    <xf numFmtId="0" fontId="0" fillId="41" borderId="21" xfId="0" applyFill="1" applyBorder="1" applyAlignment="1">
      <alignment horizontal="center"/>
    </xf>
    <xf numFmtId="176" fontId="0" fillId="33" borderId="10" xfId="53" applyNumberFormat="1" applyFont="1" applyFill="1" applyBorder="1" applyAlignment="1">
      <alignment horizontal="center" vertical="center"/>
    </xf>
    <xf numFmtId="0" fontId="44" fillId="41" borderId="22" xfId="0" applyFont="1" applyFill="1" applyBorder="1" applyAlignment="1">
      <alignment horizontal="center" vertical="center"/>
    </xf>
    <xf numFmtId="0" fontId="43" fillId="41" borderId="23" xfId="0" applyFont="1" applyFill="1" applyBorder="1" applyAlignment="1">
      <alignment horizontal="center" vertical="center"/>
    </xf>
    <xf numFmtId="0" fontId="43" fillId="41" borderId="24" xfId="0" applyFont="1" applyFill="1" applyBorder="1" applyAlignment="1">
      <alignment horizontal="center" vertical="center"/>
    </xf>
    <xf numFmtId="0" fontId="42" fillId="39" borderId="25" xfId="0" applyFont="1" applyFill="1" applyBorder="1" applyAlignment="1">
      <alignment horizontal="right" vertical="center"/>
    </xf>
    <xf numFmtId="0" fontId="42" fillId="39" borderId="18" xfId="0" applyFont="1" applyFill="1" applyBorder="1" applyAlignment="1">
      <alignment horizontal="right" vertical="center"/>
    </xf>
    <xf numFmtId="0" fontId="42" fillId="40" borderId="25" xfId="0" applyFont="1" applyFill="1" applyBorder="1" applyAlignment="1">
      <alignment horizontal="right" vertical="center"/>
    </xf>
    <xf numFmtId="0" fontId="42" fillId="40" borderId="18" xfId="0" applyFont="1" applyFill="1" applyBorder="1" applyAlignment="1">
      <alignment horizontal="right" vertical="center"/>
    </xf>
    <xf numFmtId="0" fontId="43" fillId="41" borderId="26" xfId="0" applyFont="1" applyFill="1" applyBorder="1" applyAlignment="1">
      <alignment horizontal="center" vertical="center"/>
    </xf>
    <xf numFmtId="0" fontId="43" fillId="41" borderId="27" xfId="0" applyFont="1" applyFill="1" applyBorder="1" applyAlignment="1">
      <alignment horizontal="center" vertical="center"/>
    </xf>
    <xf numFmtId="0" fontId="43" fillId="41" borderId="28" xfId="0" applyFont="1" applyFill="1" applyBorder="1" applyAlignment="1">
      <alignment horizontal="center" vertical="center"/>
    </xf>
    <xf numFmtId="0" fontId="43" fillId="41" borderId="29" xfId="0" applyFont="1" applyFill="1" applyBorder="1" applyAlignment="1">
      <alignment horizontal="center" vertical="center"/>
    </xf>
    <xf numFmtId="176" fontId="0" fillId="38" borderId="17" xfId="53" applyNumberFormat="1" applyFont="1" applyFill="1" applyBorder="1" applyAlignment="1">
      <alignment horizontal="left" vertical="center" wrapText="1"/>
    </xf>
    <xf numFmtId="176" fontId="0" fillId="38" borderId="10" xfId="53" applyNumberFormat="1" applyFont="1" applyFill="1" applyBorder="1" applyAlignment="1">
      <alignment horizontal="left" vertical="center"/>
    </xf>
    <xf numFmtId="0" fontId="0" fillId="41" borderId="10" xfId="0" applyFont="1" applyFill="1" applyBorder="1" applyAlignment="1">
      <alignment horizontal="center" vertical="center"/>
    </xf>
    <xf numFmtId="0" fontId="0" fillId="41" borderId="10" xfId="0" applyFill="1" applyBorder="1" applyAlignment="1">
      <alignment/>
    </xf>
    <xf numFmtId="0" fontId="0" fillId="41" borderId="10" xfId="0" applyFont="1" applyFill="1" applyBorder="1" applyAlignment="1">
      <alignment vertical="center"/>
    </xf>
    <xf numFmtId="0" fontId="0" fillId="41" borderId="10" xfId="0" applyFill="1" applyBorder="1" applyAlignment="1">
      <alignment vertical="center"/>
    </xf>
    <xf numFmtId="176" fontId="0" fillId="41" borderId="10" xfId="53" applyNumberFormat="1" applyFont="1" applyFill="1" applyBorder="1" applyAlignment="1">
      <alignment horizontal="center"/>
    </xf>
    <xf numFmtId="176" fontId="2" fillId="42" borderId="10" xfId="53" applyNumberFormat="1" applyFont="1" applyFill="1" applyBorder="1" applyAlignment="1">
      <alignment/>
    </xf>
    <xf numFmtId="176" fontId="20" fillId="42" borderId="10" xfId="53" applyNumberFormat="1" applyFont="1" applyFill="1" applyBorder="1" applyAlignment="1">
      <alignment vertical="center"/>
    </xf>
    <xf numFmtId="0" fontId="40" fillId="42" borderId="10" xfId="0" applyFont="1" applyFill="1" applyBorder="1" applyAlignment="1">
      <alignment horizontal="center" vertical="center"/>
    </xf>
    <xf numFmtId="0" fontId="40" fillId="42" borderId="10" xfId="0" applyFont="1" applyFill="1" applyBorder="1" applyAlignment="1">
      <alignment/>
    </xf>
    <xf numFmtId="176" fontId="40" fillId="42" borderId="10" xfId="53" applyNumberFormat="1" applyFont="1" applyFill="1" applyBorder="1" applyAlignment="1">
      <alignment vertical="center"/>
    </xf>
    <xf numFmtId="176" fontId="40" fillId="42" borderId="10" xfId="53" applyNumberFormat="1" applyFont="1" applyFill="1" applyBorder="1" applyAlignment="1">
      <alignment/>
    </xf>
    <xf numFmtId="176" fontId="40" fillId="42" borderId="10" xfId="53" applyNumberFormat="1" applyFont="1" applyFill="1" applyBorder="1" applyAlignment="1">
      <alignment horizontal="center" vertical="center"/>
    </xf>
    <xf numFmtId="176" fontId="2" fillId="42" borderId="10" xfId="53" applyNumberFormat="1" applyFont="1" applyFill="1" applyBorder="1" applyAlignment="1">
      <alignment vertical="center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 wrapText="1"/>
    </xf>
    <xf numFmtId="0" fontId="19" fillId="33" borderId="13" xfId="0" applyFont="1" applyFill="1" applyBorder="1" applyAlignment="1">
      <alignment horizontal="right" vertical="center"/>
    </xf>
    <xf numFmtId="0" fontId="0" fillId="33" borderId="13" xfId="0" applyFill="1" applyBorder="1" applyAlignment="1">
      <alignment horizontal="righ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F29"/>
  <sheetViews>
    <sheetView zoomScale="70" zoomScaleNormal="70" zoomScaleSheetLayoutView="54" workbookViewId="0" topLeftCell="A1">
      <selection activeCell="J26" sqref="J26"/>
    </sheetView>
  </sheetViews>
  <sheetFormatPr defaultColWidth="9.140625" defaultRowHeight="15"/>
  <cols>
    <col min="1" max="1" width="19.28125" style="0" bestFit="1" customWidth="1"/>
    <col min="2" max="2" width="28.57421875" style="0" customWidth="1"/>
    <col min="3" max="3" width="11.00390625" style="0" bestFit="1" customWidth="1"/>
    <col min="4" max="4" width="10.00390625" style="0" bestFit="1" customWidth="1"/>
    <col min="5" max="7" width="11.00390625" style="0" bestFit="1" customWidth="1"/>
    <col min="8" max="8" width="10.8515625" style="7" bestFit="1" customWidth="1"/>
    <col min="9" max="12" width="11.00390625" style="0" bestFit="1" customWidth="1"/>
    <col min="13" max="13" width="11.421875" style="0" bestFit="1" customWidth="1"/>
    <col min="14" max="14" width="10.8515625" style="7" bestFit="1" customWidth="1"/>
    <col min="15" max="15" width="15.421875" style="7" customWidth="1"/>
    <col min="16" max="16" width="12.00390625" style="7" customWidth="1"/>
    <col min="17" max="17" width="20.140625" style="7" bestFit="1" customWidth="1"/>
    <col min="18" max="18" width="11.7109375" style="7" customWidth="1"/>
    <col min="19" max="19" width="11.00390625" style="7" customWidth="1"/>
    <col min="20" max="20" width="12.421875" style="7" customWidth="1"/>
    <col min="21" max="21" width="12.421875" style="0" customWidth="1"/>
    <col min="22" max="22" width="12.140625" style="0" customWidth="1"/>
    <col min="23" max="23" width="11.7109375" style="0" customWidth="1"/>
    <col min="24" max="24" width="12.57421875" style="0" customWidth="1"/>
    <col min="25" max="25" width="12.421875" style="0" customWidth="1"/>
    <col min="26" max="26" width="10.8515625" style="0" customWidth="1"/>
    <col min="27" max="27" width="13.00390625" style="0" customWidth="1"/>
    <col min="28" max="28" width="15.421875" style="13" customWidth="1"/>
    <col min="29" max="29" width="20.421875" style="0" customWidth="1"/>
    <col min="30" max="30" width="32.7109375" style="0" customWidth="1"/>
  </cols>
  <sheetData>
    <row r="1" spans="1:30" ht="47.25" customHeight="1" thickBot="1">
      <c r="A1" s="15" t="s">
        <v>15</v>
      </c>
      <c r="B1" s="15" t="s">
        <v>48</v>
      </c>
      <c r="C1" s="16" t="s">
        <v>8</v>
      </c>
      <c r="D1" s="16" t="s">
        <v>9</v>
      </c>
      <c r="E1" s="17" t="s">
        <v>10</v>
      </c>
      <c r="F1" s="18" t="s">
        <v>18</v>
      </c>
      <c r="G1" s="18" t="s">
        <v>11</v>
      </c>
      <c r="H1" s="19" t="s">
        <v>49</v>
      </c>
      <c r="I1" s="18" t="s">
        <v>19</v>
      </c>
      <c r="J1" s="18" t="s">
        <v>21</v>
      </c>
      <c r="K1" s="18" t="s">
        <v>22</v>
      </c>
      <c r="L1" s="18" t="s">
        <v>23</v>
      </c>
      <c r="M1" s="20" t="s">
        <v>24</v>
      </c>
      <c r="N1" s="14" t="s">
        <v>50</v>
      </c>
      <c r="O1" s="21" t="s">
        <v>32</v>
      </c>
      <c r="P1" s="21" t="s">
        <v>33</v>
      </c>
      <c r="Q1" s="21" t="s">
        <v>34</v>
      </c>
      <c r="R1" s="21" t="s">
        <v>35</v>
      </c>
      <c r="S1" s="21" t="s">
        <v>36</v>
      </c>
      <c r="T1" s="21" t="s">
        <v>37</v>
      </c>
      <c r="U1" s="21" t="s">
        <v>38</v>
      </c>
      <c r="V1" s="21" t="s">
        <v>39</v>
      </c>
      <c r="W1" s="21" t="s">
        <v>40</v>
      </c>
      <c r="X1" s="21" t="s">
        <v>41</v>
      </c>
      <c r="Y1" s="21" t="s">
        <v>42</v>
      </c>
      <c r="Z1" s="21" t="s">
        <v>43</v>
      </c>
      <c r="AA1" s="21" t="s">
        <v>44</v>
      </c>
      <c r="AB1" s="22" t="s">
        <v>31</v>
      </c>
      <c r="AC1" s="15" t="s">
        <v>15</v>
      </c>
      <c r="AD1" s="15" t="s">
        <v>48</v>
      </c>
    </row>
    <row r="2" spans="1:30" ht="14.25">
      <c r="A2" s="55" t="s">
        <v>0</v>
      </c>
      <c r="B2" s="44" t="s">
        <v>51</v>
      </c>
      <c r="C2" s="2"/>
      <c r="D2" s="2"/>
      <c r="E2" s="2">
        <f>1184+1312</f>
        <v>2496</v>
      </c>
      <c r="F2" s="2">
        <f>2880+1208</f>
        <v>4088</v>
      </c>
      <c r="G2" s="2">
        <v>992</v>
      </c>
      <c r="H2" s="2"/>
      <c r="I2" s="2">
        <f>1016+504</f>
        <v>1520</v>
      </c>
      <c r="J2" s="5">
        <f>1008+1456</f>
        <v>2464</v>
      </c>
      <c r="K2" s="2">
        <v>1112</v>
      </c>
      <c r="L2" s="2">
        <v>800</v>
      </c>
      <c r="M2" s="5">
        <v>977</v>
      </c>
      <c r="N2" s="1"/>
      <c r="O2" s="1"/>
      <c r="P2" s="1"/>
      <c r="Q2" s="1"/>
      <c r="R2" s="1"/>
      <c r="S2" s="1"/>
      <c r="T2" s="1"/>
      <c r="U2" s="1">
        <v>724</v>
      </c>
      <c r="V2" s="1">
        <v>456</v>
      </c>
      <c r="W2" s="1">
        <v>44</v>
      </c>
      <c r="X2" s="1">
        <v>376</v>
      </c>
      <c r="Y2" s="1">
        <v>1910</v>
      </c>
      <c r="Z2" s="1">
        <v>880</v>
      </c>
      <c r="AA2" s="1"/>
      <c r="AB2" s="34">
        <v>18839</v>
      </c>
      <c r="AC2" s="55" t="s">
        <v>0</v>
      </c>
      <c r="AD2" s="44" t="s">
        <v>51</v>
      </c>
    </row>
    <row r="3" spans="1:30" ht="14.25">
      <c r="A3" s="3" t="s">
        <v>1</v>
      </c>
      <c r="B3" s="86" t="s">
        <v>61</v>
      </c>
      <c r="C3" s="2"/>
      <c r="D3" s="2"/>
      <c r="E3" s="2">
        <f>4960+3152</f>
        <v>8112</v>
      </c>
      <c r="F3" s="2">
        <v>424</v>
      </c>
      <c r="G3" s="2">
        <f>1440+1704</f>
        <v>3144</v>
      </c>
      <c r="H3" s="2"/>
      <c r="I3" s="2">
        <f>632+560</f>
        <v>1192</v>
      </c>
      <c r="J3" s="5">
        <f>1568+2352</f>
        <v>3920</v>
      </c>
      <c r="K3" s="2">
        <v>3080</v>
      </c>
      <c r="L3" s="4">
        <v>1200</v>
      </c>
      <c r="M3" s="5">
        <v>2160</v>
      </c>
      <c r="N3" s="1"/>
      <c r="O3" s="1"/>
      <c r="P3" s="1"/>
      <c r="Q3" s="1"/>
      <c r="R3" s="1"/>
      <c r="S3" s="1"/>
      <c r="T3" s="1"/>
      <c r="U3" s="1">
        <v>5850</v>
      </c>
      <c r="V3" s="1">
        <v>2736</v>
      </c>
      <c r="W3" s="1">
        <v>64</v>
      </c>
      <c r="X3" s="1">
        <v>1144</v>
      </c>
      <c r="Y3" s="1">
        <v>232</v>
      </c>
      <c r="Z3" s="1">
        <v>3436</v>
      </c>
      <c r="AA3" s="1"/>
      <c r="AB3" s="12">
        <v>36694</v>
      </c>
      <c r="AC3" s="3" t="s">
        <v>1</v>
      </c>
      <c r="AD3" s="86" t="s">
        <v>61</v>
      </c>
    </row>
    <row r="4" spans="1:30" ht="14.25">
      <c r="A4" s="3" t="s">
        <v>2</v>
      </c>
      <c r="B4" s="86" t="s">
        <v>52</v>
      </c>
      <c r="C4" s="2"/>
      <c r="D4" s="2"/>
      <c r="E4" s="2"/>
      <c r="F4" s="2"/>
      <c r="G4" s="2"/>
      <c r="H4" s="2"/>
      <c r="I4" s="4">
        <f>88+288</f>
        <v>376</v>
      </c>
      <c r="J4" s="2"/>
      <c r="K4" s="2"/>
      <c r="L4" s="4"/>
      <c r="M4" s="5"/>
      <c r="N4" s="1"/>
      <c r="O4" s="1"/>
      <c r="P4" s="1"/>
      <c r="Q4" s="1"/>
      <c r="R4" s="1"/>
      <c r="S4" s="1"/>
      <c r="T4" s="1"/>
      <c r="U4" s="1">
        <v>424</v>
      </c>
      <c r="V4" s="1">
        <v>410</v>
      </c>
      <c r="W4" s="1">
        <v>372</v>
      </c>
      <c r="X4" s="1">
        <v>816</v>
      </c>
      <c r="Y4" s="1"/>
      <c r="Z4" s="1">
        <v>210</v>
      </c>
      <c r="AA4" s="1"/>
      <c r="AB4" s="12">
        <v>2608</v>
      </c>
      <c r="AC4" s="3" t="s">
        <v>2</v>
      </c>
      <c r="AD4" s="86" t="s">
        <v>52</v>
      </c>
    </row>
    <row r="5" spans="1:30" ht="15" thickBot="1">
      <c r="A5" s="3" t="s">
        <v>3</v>
      </c>
      <c r="B5" s="86" t="s">
        <v>53</v>
      </c>
      <c r="C5" s="2"/>
      <c r="D5" s="2"/>
      <c r="E5" s="2"/>
      <c r="F5" s="2"/>
      <c r="G5" s="2">
        <v>1120</v>
      </c>
      <c r="H5" s="2"/>
      <c r="I5" s="4">
        <f>168+264</f>
        <v>432</v>
      </c>
      <c r="J5" s="2"/>
      <c r="K5" s="2">
        <v>352</v>
      </c>
      <c r="L5" s="4">
        <v>1456</v>
      </c>
      <c r="M5" s="5">
        <v>1252</v>
      </c>
      <c r="N5" s="1"/>
      <c r="O5" s="1"/>
      <c r="P5" s="1"/>
      <c r="Q5" s="1"/>
      <c r="R5" s="1"/>
      <c r="S5" s="1"/>
      <c r="T5" s="1"/>
      <c r="U5" s="1">
        <v>232</v>
      </c>
      <c r="V5" s="1">
        <v>120</v>
      </c>
      <c r="W5" s="1">
        <v>56</v>
      </c>
      <c r="X5" s="1">
        <v>360</v>
      </c>
      <c r="Y5" s="1">
        <v>680</v>
      </c>
      <c r="Z5" s="1">
        <v>832</v>
      </c>
      <c r="AA5" s="1"/>
      <c r="AB5" s="12">
        <v>6892</v>
      </c>
      <c r="AC5" s="3" t="s">
        <v>3</v>
      </c>
      <c r="AD5" s="86" t="s">
        <v>53</v>
      </c>
    </row>
    <row r="6" spans="1:30" ht="14.25">
      <c r="A6" s="55" t="s">
        <v>4</v>
      </c>
      <c r="B6" s="44" t="s">
        <v>51</v>
      </c>
      <c r="C6" s="2"/>
      <c r="D6" s="2"/>
      <c r="E6" s="2"/>
      <c r="F6" s="2"/>
      <c r="G6" s="2"/>
      <c r="H6" s="2"/>
      <c r="I6" s="4">
        <v>648</v>
      </c>
      <c r="J6" s="2">
        <v>784</v>
      </c>
      <c r="K6" s="2"/>
      <c r="L6" s="4">
        <v>448</v>
      </c>
      <c r="M6" s="2">
        <v>1872</v>
      </c>
      <c r="N6" s="1"/>
      <c r="O6" s="1"/>
      <c r="P6" s="1"/>
      <c r="Q6" s="1"/>
      <c r="R6" s="1"/>
      <c r="S6" s="1"/>
      <c r="T6" s="1"/>
      <c r="U6" s="1">
        <v>76</v>
      </c>
      <c r="V6" s="1">
        <v>934</v>
      </c>
      <c r="W6" s="1">
        <v>80</v>
      </c>
      <c r="X6" s="1">
        <v>1128</v>
      </c>
      <c r="Y6" s="1">
        <v>880</v>
      </c>
      <c r="Z6" s="1">
        <v>930</v>
      </c>
      <c r="AA6" s="1"/>
      <c r="AB6" s="34">
        <v>7780</v>
      </c>
      <c r="AC6" s="55" t="s">
        <v>4</v>
      </c>
      <c r="AD6" s="44" t="s">
        <v>51</v>
      </c>
    </row>
    <row r="7" spans="1:30" ht="18" customHeight="1" thickBot="1">
      <c r="A7" s="3" t="s">
        <v>5</v>
      </c>
      <c r="B7" s="86" t="s">
        <v>61</v>
      </c>
      <c r="C7" s="2"/>
      <c r="D7" s="2" t="s">
        <v>46</v>
      </c>
      <c r="E7" s="2"/>
      <c r="F7" s="2"/>
      <c r="G7" s="2"/>
      <c r="H7" s="2"/>
      <c r="I7" s="4">
        <v>1416</v>
      </c>
      <c r="J7" s="5">
        <f>1016+896</f>
        <v>1912</v>
      </c>
      <c r="K7" s="2"/>
      <c r="L7" s="4"/>
      <c r="M7" s="5"/>
      <c r="N7" s="1"/>
      <c r="O7" s="1"/>
      <c r="P7" s="1"/>
      <c r="Q7" s="1"/>
      <c r="R7" s="1"/>
      <c r="S7" s="1"/>
      <c r="T7" s="1"/>
      <c r="U7" s="1"/>
      <c r="V7" s="1">
        <v>248</v>
      </c>
      <c r="W7" s="1">
        <v>96</v>
      </c>
      <c r="X7" s="1">
        <v>152</v>
      </c>
      <c r="Y7" s="1">
        <v>1464</v>
      </c>
      <c r="Z7" s="1">
        <v>800</v>
      </c>
      <c r="AA7" s="1"/>
      <c r="AB7" s="12">
        <v>6088</v>
      </c>
      <c r="AC7" s="3" t="s">
        <v>5</v>
      </c>
      <c r="AD7" s="86" t="s">
        <v>61</v>
      </c>
    </row>
    <row r="8" spans="1:30" ht="17.25" customHeight="1">
      <c r="A8" s="55" t="s">
        <v>6</v>
      </c>
      <c r="B8" s="44" t="s">
        <v>51</v>
      </c>
      <c r="C8" s="2"/>
      <c r="D8" s="2"/>
      <c r="E8" s="2"/>
      <c r="F8" s="2"/>
      <c r="G8" s="2"/>
      <c r="H8" s="2"/>
      <c r="I8" s="2"/>
      <c r="J8" s="2">
        <v>224</v>
      </c>
      <c r="K8" s="2"/>
      <c r="L8" s="4">
        <v>672</v>
      </c>
      <c r="M8" s="5">
        <v>322</v>
      </c>
      <c r="N8" s="1"/>
      <c r="O8" s="1"/>
      <c r="P8" s="1"/>
      <c r="Q8" s="1"/>
      <c r="R8" s="1"/>
      <c r="S8" s="1"/>
      <c r="T8" s="1"/>
      <c r="U8" s="1">
        <v>240</v>
      </c>
      <c r="V8" s="1"/>
      <c r="W8" s="1">
        <v>168</v>
      </c>
      <c r="X8" s="1"/>
      <c r="Y8" s="1">
        <v>344</v>
      </c>
      <c r="Z8" s="1"/>
      <c r="AA8" s="1"/>
      <c r="AB8" s="34">
        <v>1970</v>
      </c>
      <c r="AC8" s="55" t="s">
        <v>6</v>
      </c>
      <c r="AD8" s="44" t="s">
        <v>51</v>
      </c>
    </row>
    <row r="9" spans="1:32" ht="14.25">
      <c r="A9" s="3" t="s">
        <v>7</v>
      </c>
      <c r="B9" s="86" t="s">
        <v>61</v>
      </c>
      <c r="C9" s="2"/>
      <c r="D9" s="2"/>
      <c r="E9" s="2"/>
      <c r="F9" s="2"/>
      <c r="G9" s="2">
        <f>632+432</f>
        <v>1064</v>
      </c>
      <c r="H9" s="2"/>
      <c r="I9" s="2"/>
      <c r="J9" s="2">
        <v>448</v>
      </c>
      <c r="K9" s="2">
        <v>656</v>
      </c>
      <c r="L9" s="4">
        <v>1192</v>
      </c>
      <c r="M9" s="2">
        <v>7</v>
      </c>
      <c r="N9" s="1"/>
      <c r="O9" s="1"/>
      <c r="P9" s="1"/>
      <c r="Q9" s="1"/>
      <c r="R9" s="1"/>
      <c r="S9" s="1"/>
      <c r="T9" s="1"/>
      <c r="U9" s="1">
        <v>540</v>
      </c>
      <c r="V9" s="1">
        <v>1464</v>
      </c>
      <c r="W9" s="1">
        <v>504</v>
      </c>
      <c r="X9" s="1">
        <v>104</v>
      </c>
      <c r="Y9" s="1">
        <v>1208</v>
      </c>
      <c r="Z9" s="1">
        <v>800</v>
      </c>
      <c r="AA9" s="1"/>
      <c r="AB9" s="12">
        <v>7987</v>
      </c>
      <c r="AC9" s="3" t="s">
        <v>7</v>
      </c>
      <c r="AD9" s="86" t="s">
        <v>61</v>
      </c>
      <c r="AF9" t="s">
        <v>46</v>
      </c>
    </row>
    <row r="10" spans="1:30" ht="14.25">
      <c r="A10" s="3" t="s">
        <v>12</v>
      </c>
      <c r="B10" s="86" t="s">
        <v>53</v>
      </c>
      <c r="C10" s="2">
        <v>2454</v>
      </c>
      <c r="D10" s="2">
        <v>906</v>
      </c>
      <c r="E10" s="2"/>
      <c r="F10" s="2"/>
      <c r="G10" s="2"/>
      <c r="H10" s="2"/>
      <c r="I10" s="2"/>
      <c r="J10" s="2"/>
      <c r="K10" s="2"/>
      <c r="L10" s="4"/>
      <c r="M10" s="5"/>
      <c r="N10" s="1"/>
      <c r="O10" s="1"/>
      <c r="P10" s="1"/>
      <c r="Q10" s="1"/>
      <c r="R10" s="1"/>
      <c r="S10" s="1"/>
      <c r="T10" s="1"/>
      <c r="U10" s="1"/>
      <c r="V10" s="1">
        <v>1952</v>
      </c>
      <c r="W10" s="1">
        <v>1400</v>
      </c>
      <c r="X10" s="1">
        <v>1824</v>
      </c>
      <c r="Y10" s="1"/>
      <c r="Z10" s="1"/>
      <c r="AA10" s="1"/>
      <c r="AB10" s="12">
        <v>8536</v>
      </c>
      <c r="AC10" s="3" t="s">
        <v>12</v>
      </c>
      <c r="AD10" s="86" t="s">
        <v>53</v>
      </c>
    </row>
    <row r="11" spans="1:30" ht="14.25">
      <c r="A11" s="3" t="s">
        <v>13</v>
      </c>
      <c r="B11" s="86" t="s">
        <v>53</v>
      </c>
      <c r="C11" s="2">
        <v>2660</v>
      </c>
      <c r="D11" s="2"/>
      <c r="E11" s="2"/>
      <c r="F11" s="2"/>
      <c r="G11" s="2"/>
      <c r="H11" s="2"/>
      <c r="I11" s="2"/>
      <c r="J11" s="2"/>
      <c r="K11" s="2"/>
      <c r="L11" s="4"/>
      <c r="M11" s="5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2">
        <v>2660</v>
      </c>
      <c r="AC11" s="3" t="s">
        <v>13</v>
      </c>
      <c r="AD11" s="86" t="s">
        <v>53</v>
      </c>
    </row>
    <row r="12" spans="1:30" ht="14.25">
      <c r="A12" s="6" t="s">
        <v>26</v>
      </c>
      <c r="B12" s="87" t="s">
        <v>53</v>
      </c>
      <c r="C12" s="2"/>
      <c r="D12" s="2"/>
      <c r="E12" s="2" t="s">
        <v>46</v>
      </c>
      <c r="F12" s="2"/>
      <c r="G12" s="2"/>
      <c r="H12" s="2"/>
      <c r="I12" s="2"/>
      <c r="J12" s="2"/>
      <c r="K12" s="2"/>
      <c r="L12" s="2"/>
      <c r="M12" s="5"/>
      <c r="N12" s="1"/>
      <c r="O12" s="1"/>
      <c r="P12" s="1"/>
      <c r="Q12" s="1"/>
      <c r="R12" s="1"/>
      <c r="S12" s="1"/>
      <c r="T12" s="1"/>
      <c r="U12" s="1"/>
      <c r="V12" s="1"/>
      <c r="W12" s="1">
        <v>184</v>
      </c>
      <c r="X12" s="1">
        <v>136</v>
      </c>
      <c r="Y12" s="1"/>
      <c r="Z12" s="1"/>
      <c r="AA12" s="1"/>
      <c r="AB12" s="59">
        <v>544</v>
      </c>
      <c r="AC12" s="6" t="s">
        <v>26</v>
      </c>
      <c r="AD12" s="87" t="s">
        <v>53</v>
      </c>
    </row>
    <row r="13" spans="1:30" ht="15" thickBot="1">
      <c r="A13" s="6" t="s">
        <v>27</v>
      </c>
      <c r="B13" s="87"/>
      <c r="C13" s="2"/>
      <c r="D13" s="2"/>
      <c r="E13" s="2"/>
      <c r="F13" s="2"/>
      <c r="G13" s="2"/>
      <c r="H13" s="2"/>
      <c r="I13" s="2"/>
      <c r="J13" s="2"/>
      <c r="K13" s="2"/>
      <c r="L13" s="2"/>
      <c r="M13" s="5"/>
      <c r="N13" s="1"/>
      <c r="O13" s="1"/>
      <c r="P13" s="1"/>
      <c r="Q13" s="1"/>
      <c r="R13" s="1"/>
      <c r="S13" s="1"/>
      <c r="T13" s="1"/>
      <c r="U13" s="1"/>
      <c r="V13" s="1"/>
      <c r="W13" s="1"/>
      <c r="X13" s="1">
        <v>224</v>
      </c>
      <c r="Y13" s="1"/>
      <c r="Z13" s="1"/>
      <c r="AA13" s="1"/>
      <c r="AB13" s="59"/>
      <c r="AC13" s="6" t="s">
        <v>27</v>
      </c>
      <c r="AD13" s="87"/>
    </row>
    <row r="14" spans="1:30" s="10" customFormat="1" ht="14.25">
      <c r="A14" s="56" t="s">
        <v>29</v>
      </c>
      <c r="B14" s="44" t="s">
        <v>76</v>
      </c>
      <c r="C14" s="8"/>
      <c r="D14" s="8"/>
      <c r="E14" s="8"/>
      <c r="F14" s="8"/>
      <c r="G14" s="8"/>
      <c r="H14" s="8">
        <v>604</v>
      </c>
      <c r="I14" s="8"/>
      <c r="J14" s="8"/>
      <c r="K14" s="8"/>
      <c r="L14" s="8"/>
      <c r="M14" s="11"/>
      <c r="N14" s="9"/>
      <c r="O14" s="9"/>
      <c r="P14" s="9">
        <f>7440+272</f>
        <v>7712</v>
      </c>
      <c r="Q14" s="9"/>
      <c r="R14" s="9">
        <v>2288</v>
      </c>
      <c r="S14" s="9"/>
      <c r="T14" s="9">
        <f>760+2192+1168</f>
        <v>4120</v>
      </c>
      <c r="U14" s="9"/>
      <c r="V14" s="9"/>
      <c r="W14" s="9"/>
      <c r="X14" s="9"/>
      <c r="Y14" s="9"/>
      <c r="Z14" s="9"/>
      <c r="AA14" s="9">
        <v>9216</v>
      </c>
      <c r="AB14" s="33">
        <v>23940</v>
      </c>
      <c r="AC14" s="56" t="s">
        <v>29</v>
      </c>
      <c r="AD14" s="44" t="s">
        <v>76</v>
      </c>
    </row>
    <row r="15" spans="1:30" s="10" customFormat="1" ht="15" thickBot="1">
      <c r="A15" s="32" t="s">
        <v>30</v>
      </c>
      <c r="B15" s="86" t="s">
        <v>53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9">
        <v>1928</v>
      </c>
      <c r="O15" s="9"/>
      <c r="P15" s="9"/>
      <c r="Q15" s="9"/>
      <c r="R15" s="9">
        <v>7368</v>
      </c>
      <c r="S15" s="9">
        <v>7936</v>
      </c>
      <c r="T15" s="9">
        <v>48776</v>
      </c>
      <c r="U15" s="9"/>
      <c r="V15" s="9"/>
      <c r="W15" s="9"/>
      <c r="X15" s="9"/>
      <c r="Y15" s="9"/>
      <c r="Z15" s="9"/>
      <c r="AA15" s="9"/>
      <c r="AB15" s="54">
        <v>66008</v>
      </c>
      <c r="AC15" s="32" t="s">
        <v>30</v>
      </c>
      <c r="AD15" s="86" t="s">
        <v>53</v>
      </c>
    </row>
    <row r="16" spans="1:30" s="10" customFormat="1" ht="14.25" customHeight="1">
      <c r="A16" s="23" t="s">
        <v>16</v>
      </c>
      <c r="B16" s="48" t="s">
        <v>54</v>
      </c>
      <c r="C16" s="24"/>
      <c r="D16" s="24"/>
      <c r="E16" s="24">
        <f>1512+1656</f>
        <v>3168</v>
      </c>
      <c r="F16" s="24">
        <v>14676</v>
      </c>
      <c r="G16" s="24">
        <f>5448+17160</f>
        <v>22608</v>
      </c>
      <c r="H16" s="24"/>
      <c r="I16" s="25">
        <v>21672</v>
      </c>
      <c r="J16" s="24">
        <v>1344</v>
      </c>
      <c r="K16" s="24">
        <v>27264</v>
      </c>
      <c r="L16" s="25">
        <v>11736</v>
      </c>
      <c r="M16" s="24">
        <v>11657</v>
      </c>
      <c r="N16" s="26"/>
      <c r="O16" s="26"/>
      <c r="P16" s="26"/>
      <c r="Q16" s="26"/>
      <c r="R16" s="26"/>
      <c r="S16" s="26"/>
      <c r="T16" s="26"/>
      <c r="U16" s="26">
        <v>20872</v>
      </c>
      <c r="V16" s="26">
        <v>9096</v>
      </c>
      <c r="W16" s="26">
        <v>47376</v>
      </c>
      <c r="X16" s="26">
        <v>22552</v>
      </c>
      <c r="Y16" s="26">
        <v>18704</v>
      </c>
      <c r="Z16" s="26">
        <v>13972</v>
      </c>
      <c r="AA16" s="26"/>
      <c r="AB16" s="27">
        <v>246697</v>
      </c>
      <c r="AC16" s="23" t="s">
        <v>16</v>
      </c>
      <c r="AD16" s="48" t="s">
        <v>54</v>
      </c>
    </row>
    <row r="17" spans="1:30" s="10" customFormat="1" ht="14.25">
      <c r="A17" s="28" t="s">
        <v>28</v>
      </c>
      <c r="B17" s="35" t="s">
        <v>47</v>
      </c>
      <c r="C17" s="24"/>
      <c r="D17" s="24"/>
      <c r="E17" s="24"/>
      <c r="F17" s="24"/>
      <c r="G17" s="24"/>
      <c r="H17" s="24">
        <v>11804</v>
      </c>
      <c r="I17" s="24"/>
      <c r="J17" s="24"/>
      <c r="K17" s="24"/>
      <c r="L17" s="24"/>
      <c r="M17" s="29"/>
      <c r="N17" s="26">
        <v>66868</v>
      </c>
      <c r="O17" s="26">
        <v>111756</v>
      </c>
      <c r="P17" s="26">
        <v>26500</v>
      </c>
      <c r="Q17" s="26">
        <v>105220</v>
      </c>
      <c r="R17" s="26">
        <v>13112</v>
      </c>
      <c r="S17" s="26">
        <v>31292</v>
      </c>
      <c r="T17" s="26"/>
      <c r="U17" s="26"/>
      <c r="V17" s="26"/>
      <c r="W17" s="26"/>
      <c r="X17" s="26"/>
      <c r="Y17" s="26"/>
      <c r="Z17" s="26"/>
      <c r="AA17" s="26">
        <v>8260</v>
      </c>
      <c r="AB17" s="30">
        <v>374812</v>
      </c>
      <c r="AC17" s="28" t="s">
        <v>28</v>
      </c>
      <c r="AD17" s="35" t="s">
        <v>47</v>
      </c>
    </row>
    <row r="18" spans="1:30" s="10" customFormat="1" ht="14.25">
      <c r="A18" s="31" t="s">
        <v>20</v>
      </c>
      <c r="B18" s="35" t="s">
        <v>45</v>
      </c>
      <c r="C18" s="24"/>
      <c r="D18" s="24"/>
      <c r="E18" s="24"/>
      <c r="F18" s="24"/>
      <c r="G18" s="24"/>
      <c r="H18" s="24"/>
      <c r="I18" s="24">
        <v>4176</v>
      </c>
      <c r="J18" s="24"/>
      <c r="K18" s="24">
        <v>1536</v>
      </c>
      <c r="L18" s="24">
        <v>7200</v>
      </c>
      <c r="M18" s="24">
        <v>6179</v>
      </c>
      <c r="N18" s="26"/>
      <c r="O18" s="26"/>
      <c r="P18" s="26"/>
      <c r="Q18" s="26"/>
      <c r="R18" s="26"/>
      <c r="S18" s="26"/>
      <c r="T18" s="26"/>
      <c r="U18" s="26">
        <v>2544</v>
      </c>
      <c r="V18" s="26">
        <v>888</v>
      </c>
      <c r="W18" s="26">
        <v>2640</v>
      </c>
      <c r="X18" s="26">
        <v>5568</v>
      </c>
      <c r="Y18" s="26">
        <v>2184</v>
      </c>
      <c r="Z18" s="26"/>
      <c r="AA18" s="26"/>
      <c r="AB18" s="30">
        <v>32915</v>
      </c>
      <c r="AC18" s="31" t="s">
        <v>20</v>
      </c>
      <c r="AD18" s="35" t="s">
        <v>45</v>
      </c>
    </row>
    <row r="19" spans="1:30" ht="14.25">
      <c r="A19" s="73"/>
      <c r="B19" s="74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6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7"/>
      <c r="AC19" s="73"/>
      <c r="AD19" s="74"/>
    </row>
    <row r="20" spans="1:30" ht="14.25">
      <c r="A20" s="80" t="s">
        <v>14</v>
      </c>
      <c r="B20" s="81" t="s">
        <v>73</v>
      </c>
      <c r="C20" s="82">
        <f>C10+C11</f>
        <v>5114</v>
      </c>
      <c r="D20" s="82">
        <f>D10+D11</f>
        <v>906</v>
      </c>
      <c r="E20" s="82">
        <v>13776</v>
      </c>
      <c r="F20" s="82">
        <f>F2+F3+F16</f>
        <v>19188</v>
      </c>
      <c r="G20" s="82">
        <v>28928</v>
      </c>
      <c r="H20" s="82">
        <v>12408</v>
      </c>
      <c r="I20" s="82">
        <v>31432</v>
      </c>
      <c r="J20" s="82">
        <v>11096</v>
      </c>
      <c r="K20" s="82">
        <v>34000</v>
      </c>
      <c r="L20" s="82">
        <v>24704</v>
      </c>
      <c r="M20" s="82">
        <v>24426</v>
      </c>
      <c r="N20" s="83">
        <v>68796</v>
      </c>
      <c r="O20" s="83">
        <v>111756</v>
      </c>
      <c r="P20" s="83">
        <v>34212</v>
      </c>
      <c r="Q20" s="83">
        <v>105220</v>
      </c>
      <c r="R20" s="83">
        <v>22768</v>
      </c>
      <c r="S20" s="83">
        <v>39228</v>
      </c>
      <c r="T20" s="83">
        <v>52896</v>
      </c>
      <c r="U20" s="83">
        <v>31502</v>
      </c>
      <c r="V20" s="83">
        <v>18304</v>
      </c>
      <c r="W20" s="78">
        <v>52984</v>
      </c>
      <c r="X20" s="78">
        <v>34384</v>
      </c>
      <c r="Y20" s="78">
        <v>27606</v>
      </c>
      <c r="Z20" s="78">
        <v>21860</v>
      </c>
      <c r="AA20" s="78">
        <v>17476</v>
      </c>
      <c r="AB20" s="84">
        <f>SUM(C20:AA20)</f>
        <v>844970</v>
      </c>
      <c r="AC20" s="80" t="s">
        <v>14</v>
      </c>
      <c r="AD20" s="81" t="s">
        <v>73</v>
      </c>
    </row>
    <row r="21" spans="1:30" ht="14.25">
      <c r="A21" s="80" t="s">
        <v>17</v>
      </c>
      <c r="B21" s="81" t="s">
        <v>74</v>
      </c>
      <c r="C21" s="82">
        <v>10692.2</v>
      </c>
      <c r="D21" s="82">
        <v>2446.2</v>
      </c>
      <c r="E21" s="82">
        <v>8692.8</v>
      </c>
      <c r="F21" s="82">
        <v>10989</v>
      </c>
      <c r="G21" s="82">
        <v>8971.28</v>
      </c>
      <c r="H21" s="79">
        <v>2303.25</v>
      </c>
      <c r="I21" s="82">
        <v>10128.64</v>
      </c>
      <c r="J21" s="82">
        <v>8668.96</v>
      </c>
      <c r="K21" s="82">
        <v>10075.28</v>
      </c>
      <c r="L21" s="82">
        <v>9480</v>
      </c>
      <c r="M21" s="85">
        <v>9486.95</v>
      </c>
      <c r="N21" s="83">
        <v>11722.04</v>
      </c>
      <c r="O21" s="83">
        <v>12880.83</v>
      </c>
      <c r="P21" s="83">
        <v>11512.3</v>
      </c>
      <c r="Q21" s="83">
        <v>12582.8</v>
      </c>
      <c r="R21" s="83">
        <v>10850.56</v>
      </c>
      <c r="S21" s="83">
        <v>13959.57</v>
      </c>
      <c r="T21" s="83">
        <v>11753.75</v>
      </c>
      <c r="U21" s="83">
        <v>8352.42</v>
      </c>
      <c r="V21" s="83">
        <v>8890.19</v>
      </c>
      <c r="W21" s="78">
        <v>35742.54</v>
      </c>
      <c r="X21" s="78">
        <v>27052.07</v>
      </c>
      <c r="Y21" s="78">
        <v>11354.89</v>
      </c>
      <c r="Z21" s="78">
        <v>17752.17</v>
      </c>
      <c r="AA21" s="78">
        <v>8453.45</v>
      </c>
      <c r="AB21" s="84">
        <f>SUM(C21:AA21)</f>
        <v>294794.14</v>
      </c>
      <c r="AC21" s="80" t="s">
        <v>17</v>
      </c>
      <c r="AD21" s="81" t="s">
        <v>74</v>
      </c>
    </row>
    <row r="22" spans="1:30" ht="14.25">
      <c r="A22" s="80" t="s">
        <v>25</v>
      </c>
      <c r="B22" s="81" t="s">
        <v>75</v>
      </c>
      <c r="C22" s="82">
        <v>11680.82</v>
      </c>
      <c r="D22" s="82">
        <v>2599.31</v>
      </c>
      <c r="E22" s="82">
        <v>9781.2</v>
      </c>
      <c r="F22" s="82">
        <v>12033.7</v>
      </c>
      <c r="G22" s="82">
        <v>9963.03</v>
      </c>
      <c r="H22" s="79">
        <v>2566</v>
      </c>
      <c r="I22" s="82">
        <v>11145.89</v>
      </c>
      <c r="J22" s="82">
        <v>9689.16</v>
      </c>
      <c r="K22" s="82">
        <v>11086.08</v>
      </c>
      <c r="L22" s="82">
        <v>10437.5</v>
      </c>
      <c r="M22" s="85">
        <v>10486.1</v>
      </c>
      <c r="N22" s="83">
        <v>12884.94</v>
      </c>
      <c r="O22" s="83">
        <v>14258.53</v>
      </c>
      <c r="P22" s="83">
        <v>12738</v>
      </c>
      <c r="Q22" s="83">
        <v>14036.7</v>
      </c>
      <c r="R22" s="83">
        <v>12099.86</v>
      </c>
      <c r="S22" s="83">
        <v>15258.47</v>
      </c>
      <c r="T22" s="83">
        <v>12969.95</v>
      </c>
      <c r="U22" s="83">
        <v>9451.07</v>
      </c>
      <c r="V22" s="83">
        <v>9847.54</v>
      </c>
      <c r="W22" s="78">
        <v>37347.91</v>
      </c>
      <c r="X22" s="78">
        <v>28208.83</v>
      </c>
      <c r="Y22" s="78">
        <v>121196.44</v>
      </c>
      <c r="Z22" s="78">
        <v>18957.91</v>
      </c>
      <c r="AA22" s="78">
        <v>9453.88</v>
      </c>
      <c r="AB22" s="84">
        <f>SUM(C22:AA22)</f>
        <v>430178.82</v>
      </c>
      <c r="AC22" s="80" t="s">
        <v>25</v>
      </c>
      <c r="AD22" s="81" t="s">
        <v>75</v>
      </c>
    </row>
    <row r="29" ht="14.25">
      <c r="AD29" t="s">
        <v>46</v>
      </c>
    </row>
  </sheetData>
  <sheetProtection/>
  <mergeCells count="3">
    <mergeCell ref="B12:B13"/>
    <mergeCell ref="AB12:AB13"/>
    <mergeCell ref="AD12:AD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26"/>
  <sheetViews>
    <sheetView tabSelected="1" zoomScale="70" zoomScaleNormal="70" zoomScaleSheetLayoutView="54" workbookViewId="0" topLeftCell="A1">
      <selection activeCell="H23" sqref="H23"/>
    </sheetView>
  </sheetViews>
  <sheetFormatPr defaultColWidth="9.140625" defaultRowHeight="15"/>
  <cols>
    <col min="1" max="1" width="26.140625" style="0" customWidth="1"/>
    <col min="2" max="2" width="42.57421875" style="0" customWidth="1"/>
    <col min="3" max="3" width="30.421875" style="13" customWidth="1"/>
  </cols>
  <sheetData>
    <row r="1" spans="1:3" ht="18" customHeight="1" thickBot="1">
      <c r="A1" s="60" t="s">
        <v>72</v>
      </c>
      <c r="B1" s="60"/>
      <c r="C1" s="60"/>
    </row>
    <row r="2" spans="1:3" ht="47.25" customHeight="1" thickBot="1">
      <c r="A2" s="40" t="s">
        <v>64</v>
      </c>
      <c r="B2" s="41" t="s">
        <v>48</v>
      </c>
      <c r="C2" s="42" t="s">
        <v>63</v>
      </c>
    </row>
    <row r="3" spans="1:3" ht="14.25" customHeight="1">
      <c r="A3" s="43" t="s">
        <v>0</v>
      </c>
      <c r="B3" s="44" t="s">
        <v>51</v>
      </c>
      <c r="C3" s="45">
        <v>18839</v>
      </c>
    </row>
    <row r="4" spans="1:3" ht="14.25" customHeight="1">
      <c r="A4" s="88" t="s">
        <v>1</v>
      </c>
      <c r="B4" s="86" t="s">
        <v>61</v>
      </c>
      <c r="C4" s="12">
        <v>36694</v>
      </c>
    </row>
    <row r="5" spans="1:3" ht="14.25" customHeight="1">
      <c r="A5" s="88" t="s">
        <v>2</v>
      </c>
      <c r="B5" s="86" t="s">
        <v>52</v>
      </c>
      <c r="C5" s="12">
        <v>2608</v>
      </c>
    </row>
    <row r="6" spans="1:3" ht="14.25" customHeight="1" thickBot="1">
      <c r="A6" s="88" t="s">
        <v>3</v>
      </c>
      <c r="B6" s="86" t="s">
        <v>53</v>
      </c>
      <c r="C6" s="12">
        <v>6892</v>
      </c>
    </row>
    <row r="7" spans="1:3" ht="14.25" customHeight="1">
      <c r="A7" s="36" t="s">
        <v>4</v>
      </c>
      <c r="B7" s="44" t="s">
        <v>51</v>
      </c>
      <c r="C7" s="34">
        <v>7780</v>
      </c>
    </row>
    <row r="8" spans="1:3" ht="14.25" customHeight="1" thickBot="1">
      <c r="A8" s="88" t="s">
        <v>5</v>
      </c>
      <c r="B8" s="86" t="s">
        <v>61</v>
      </c>
      <c r="C8" s="12">
        <v>6088</v>
      </c>
    </row>
    <row r="9" spans="1:3" ht="17.25" customHeight="1">
      <c r="A9" s="36" t="s">
        <v>6</v>
      </c>
      <c r="B9" s="44" t="s">
        <v>51</v>
      </c>
      <c r="C9" s="34">
        <v>1970</v>
      </c>
    </row>
    <row r="10" spans="1:3" ht="14.25" customHeight="1">
      <c r="A10" s="88" t="s">
        <v>7</v>
      </c>
      <c r="B10" s="86" t="s">
        <v>61</v>
      </c>
      <c r="C10" s="12">
        <v>7987</v>
      </c>
    </row>
    <row r="11" spans="1:3" ht="14.25" customHeight="1">
      <c r="A11" s="88" t="s">
        <v>12</v>
      </c>
      <c r="B11" s="86" t="s">
        <v>53</v>
      </c>
      <c r="C11" s="12">
        <v>8536</v>
      </c>
    </row>
    <row r="12" spans="1:3" ht="14.25" customHeight="1">
      <c r="A12" s="88" t="s">
        <v>13</v>
      </c>
      <c r="B12" s="86" t="s">
        <v>53</v>
      </c>
      <c r="C12" s="12">
        <v>2660</v>
      </c>
    </row>
    <row r="13" spans="1:3" ht="14.25" customHeight="1">
      <c r="A13" s="89" t="s">
        <v>26</v>
      </c>
      <c r="B13" s="87" t="s">
        <v>53</v>
      </c>
      <c r="C13" s="59">
        <v>544</v>
      </c>
    </row>
    <row r="14" spans="1:10" ht="14.25" customHeight="1" thickBot="1">
      <c r="A14" s="89" t="s">
        <v>27</v>
      </c>
      <c r="B14" s="87"/>
      <c r="C14" s="59"/>
      <c r="D14" s="52"/>
      <c r="E14" s="52"/>
      <c r="F14" s="52"/>
      <c r="G14" s="52"/>
      <c r="H14" s="52"/>
      <c r="I14" s="52"/>
      <c r="J14" s="52"/>
    </row>
    <row r="15" spans="1:10" s="10" customFormat="1" ht="14.25" customHeight="1">
      <c r="A15" s="37" t="s">
        <v>29</v>
      </c>
      <c r="B15" s="44" t="s">
        <v>76</v>
      </c>
      <c r="C15" s="33">
        <v>23940</v>
      </c>
      <c r="D15" s="53"/>
      <c r="E15" s="53"/>
      <c r="F15" s="53"/>
      <c r="G15" s="53"/>
      <c r="H15" s="53"/>
      <c r="I15" s="53"/>
      <c r="J15" s="53"/>
    </row>
    <row r="16" spans="1:10" s="10" customFormat="1" ht="14.25" customHeight="1">
      <c r="A16" s="89" t="s">
        <v>30</v>
      </c>
      <c r="B16" s="86" t="s">
        <v>53</v>
      </c>
      <c r="C16" s="54">
        <v>66008</v>
      </c>
      <c r="D16" s="53"/>
      <c r="E16" s="53"/>
      <c r="F16" s="53"/>
      <c r="G16" s="53"/>
      <c r="H16" s="53"/>
      <c r="I16" s="53"/>
      <c r="J16" s="53"/>
    </row>
    <row r="17" spans="1:10" s="10" customFormat="1" ht="21" customHeight="1" thickBot="1">
      <c r="A17" s="63" t="s">
        <v>70</v>
      </c>
      <c r="B17" s="64"/>
      <c r="C17" s="46" t="s">
        <v>65</v>
      </c>
      <c r="D17" s="53"/>
      <c r="E17" s="53"/>
      <c r="F17" s="53"/>
      <c r="G17" s="53"/>
      <c r="H17" s="53"/>
      <c r="I17" s="53"/>
      <c r="J17" s="53"/>
    </row>
    <row r="18" spans="1:10" s="10" customFormat="1" ht="18" customHeight="1">
      <c r="A18" s="47" t="s">
        <v>16</v>
      </c>
      <c r="B18" s="48" t="s">
        <v>54</v>
      </c>
      <c r="C18" s="71" t="s">
        <v>67</v>
      </c>
      <c r="D18" s="53"/>
      <c r="E18" s="53"/>
      <c r="F18" s="53"/>
      <c r="G18" s="53"/>
      <c r="H18" s="53"/>
      <c r="I18" s="53"/>
      <c r="J18" s="53"/>
    </row>
    <row r="19" spans="1:10" s="10" customFormat="1" ht="15" customHeight="1">
      <c r="A19" s="38" t="s">
        <v>28</v>
      </c>
      <c r="B19" s="35" t="s">
        <v>47</v>
      </c>
      <c r="C19" s="72" t="s">
        <v>68</v>
      </c>
      <c r="D19" s="53"/>
      <c r="E19" s="53"/>
      <c r="F19" s="53"/>
      <c r="G19" s="53"/>
      <c r="H19" s="53"/>
      <c r="I19" s="53"/>
      <c r="J19" s="53"/>
    </row>
    <row r="20" spans="1:10" s="10" customFormat="1" ht="14.25" customHeight="1">
      <c r="A20" s="39" t="s">
        <v>20</v>
      </c>
      <c r="B20" s="35" t="s">
        <v>45</v>
      </c>
      <c r="C20" s="72" t="s">
        <v>69</v>
      </c>
      <c r="D20" s="53"/>
      <c r="E20" s="53"/>
      <c r="F20" s="53"/>
      <c r="G20" s="53"/>
      <c r="H20" s="53"/>
      <c r="I20" s="53"/>
      <c r="J20" s="53"/>
    </row>
    <row r="21" spans="1:10" ht="23.25" customHeight="1" thickBot="1">
      <c r="A21" s="65" t="s">
        <v>71</v>
      </c>
      <c r="B21" s="66"/>
      <c r="C21" s="49" t="s">
        <v>66</v>
      </c>
      <c r="D21" s="52"/>
      <c r="E21" s="52"/>
      <c r="F21" s="52"/>
      <c r="G21" s="52"/>
      <c r="H21" s="52"/>
      <c r="I21" s="52"/>
      <c r="J21" s="52"/>
    </row>
    <row r="22" spans="1:3" ht="24.75" customHeight="1">
      <c r="A22" s="69" t="s">
        <v>62</v>
      </c>
      <c r="B22" s="70"/>
      <c r="C22" s="70"/>
    </row>
    <row r="23" spans="1:3" ht="24" customHeight="1">
      <c r="A23" s="67" t="s">
        <v>60</v>
      </c>
      <c r="B23" s="68"/>
      <c r="C23" s="50" t="s">
        <v>55</v>
      </c>
    </row>
    <row r="24" spans="1:3" ht="23.25" customHeight="1">
      <c r="A24" s="61" t="s">
        <v>59</v>
      </c>
      <c r="B24" s="62"/>
      <c r="C24" s="50" t="s">
        <v>56</v>
      </c>
    </row>
    <row r="25" spans="1:3" ht="24" customHeight="1">
      <c r="A25" s="61" t="s">
        <v>58</v>
      </c>
      <c r="B25" s="62"/>
      <c r="C25" s="51" t="s">
        <v>57</v>
      </c>
    </row>
    <row r="26" spans="1:3" ht="14.25" customHeight="1">
      <c r="A26" s="57"/>
      <c r="B26" s="57"/>
      <c r="C26" s="58"/>
    </row>
  </sheetData>
  <sheetProtection/>
  <mergeCells count="9">
    <mergeCell ref="A1:C1"/>
    <mergeCell ref="A24:B24"/>
    <mergeCell ref="A25:B25"/>
    <mergeCell ref="A17:B17"/>
    <mergeCell ref="C13:C14"/>
    <mergeCell ref="B13:B14"/>
    <mergeCell ref="A21:B21"/>
    <mergeCell ref="A23:B23"/>
    <mergeCell ref="A22:C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u01432</dc:creator>
  <cp:keywords/>
  <dc:description/>
  <cp:lastModifiedBy>cc</cp:lastModifiedBy>
  <cp:lastPrinted>2016-08-16T13:00:16Z</cp:lastPrinted>
  <dcterms:created xsi:type="dcterms:W3CDTF">2016-08-16T08:41:56Z</dcterms:created>
  <dcterms:modified xsi:type="dcterms:W3CDTF">2016-09-06T13:53:37Z</dcterms:modified>
  <cp:category/>
  <cp:version/>
  <cp:contentType/>
  <cp:contentStatus/>
</cp:coreProperties>
</file>